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 Perkins\Documents\"/>
    </mc:Choice>
  </mc:AlternateContent>
  <xr:revisionPtr revIDLastSave="0" documentId="13_ncr:1_{04673DA4-1BFA-42D1-B870-AFE1A3B1E0D0}" xr6:coauthVersionLast="45" xr6:coauthVersionMax="45" xr10:uidLastSave="{00000000-0000-0000-0000-000000000000}"/>
  <workbookProtection workbookAlgorithmName="SHA-512" workbookHashValue="3PJBgr9uawOaWQoV3l9172RT1RGl0ZUCD4AQVbP4SHp9ksLNuTVAlyY1QhYYPKloC/g6m0yAk5XYG/gH4u9r9Q==" workbookSaltValue="2Kc/Be2ylprv7AllpbFduw==" workbookSpinCount="100000" lockStructure="1"/>
  <bookViews>
    <workbookView xWindow="-120" yWindow="-120" windowWidth="29040" windowHeight="15840" xr2:uid="{BA0E23FC-0D31-4F09-9B25-125364C51718}"/>
  </bookViews>
  <sheets>
    <sheet name="Concrete Volumes" sheetId="2" r:id="rId1"/>
    <sheet name="Tables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2" l="1"/>
  <c r="B18" i="2"/>
  <c r="I9" i="2"/>
  <c r="I8" i="2"/>
  <c r="I7" i="2"/>
  <c r="J9" i="2"/>
  <c r="J8" i="2"/>
  <c r="J7" i="2"/>
  <c r="C42" i="3"/>
  <c r="C40" i="3"/>
  <c r="C38" i="3"/>
  <c r="F36" i="3"/>
  <c r="C36" i="3"/>
  <c r="I34" i="3"/>
  <c r="F34" i="3"/>
  <c r="C34" i="3"/>
  <c r="I32" i="3"/>
  <c r="F32" i="3"/>
  <c r="C32" i="3"/>
  <c r="I30" i="3"/>
  <c r="F30" i="3"/>
  <c r="C30" i="3"/>
  <c r="I28" i="3"/>
  <c r="F28" i="3"/>
  <c r="C28" i="3"/>
  <c r="I26" i="3"/>
  <c r="F26" i="3"/>
  <c r="C26" i="3"/>
  <c r="I24" i="3"/>
  <c r="F24" i="3"/>
  <c r="C24" i="3"/>
  <c r="I22" i="3"/>
  <c r="F22" i="3"/>
  <c r="C22" i="3"/>
  <c r="I20" i="3"/>
  <c r="F20" i="3"/>
  <c r="C20" i="3"/>
  <c r="I18" i="3"/>
  <c r="F18" i="3"/>
  <c r="C18" i="3"/>
  <c r="I16" i="3"/>
  <c r="F16" i="3"/>
  <c r="C16" i="3"/>
  <c r="I14" i="3"/>
  <c r="F14" i="3"/>
  <c r="C14" i="3"/>
  <c r="I12" i="3"/>
  <c r="F12" i="3"/>
  <c r="C12" i="3"/>
  <c r="I10" i="3"/>
  <c r="F10" i="3"/>
  <c r="C10" i="3"/>
  <c r="I8" i="3"/>
  <c r="F8" i="3"/>
  <c r="C8" i="3"/>
  <c r="I6" i="3"/>
  <c r="F6" i="3"/>
  <c r="C6" i="3"/>
  <c r="I4" i="3"/>
  <c r="F4" i="3"/>
  <c r="C4" i="3"/>
  <c r="H18" i="2" l="1"/>
  <c r="M18" i="2"/>
  <c r="I18" i="2"/>
  <c r="C18" i="2"/>
  <c r="L9" i="2"/>
  <c r="N18" i="2" s="1"/>
  <c r="L8" i="2"/>
  <c r="J18" i="2" s="1"/>
  <c r="L7" i="2"/>
  <c r="D18" i="2" s="1"/>
</calcChain>
</file>

<file path=xl/sharedStrings.xml><?xml version="1.0" encoding="utf-8"?>
<sst xmlns="http://schemas.openxmlformats.org/spreadsheetml/2006/main" count="30" uniqueCount="17">
  <si>
    <t>Slab</t>
  </si>
  <si>
    <t>Total area (m2)</t>
  </si>
  <si>
    <t>AMD54</t>
  </si>
  <si>
    <t>Volume of concrete (m3 per m2)</t>
  </si>
  <si>
    <t>Total Volume of concrete (m3)</t>
  </si>
  <si>
    <t>AMD60</t>
  </si>
  <si>
    <t>AMD80</t>
  </si>
  <si>
    <t>Profile</t>
  </si>
  <si>
    <r>
      <t xml:space="preserve">Slab Depth - </t>
    </r>
    <r>
      <rPr>
        <b/>
        <sz val="11"/>
        <color rgb="FFFF0000"/>
        <rFont val="Calibri"/>
        <family val="2"/>
        <scheme val="minor"/>
      </rPr>
      <t xml:space="preserve">100mm minimum </t>
    </r>
  </si>
  <si>
    <r>
      <t xml:space="preserve">Slab Depth - </t>
    </r>
    <r>
      <rPr>
        <b/>
        <sz val="11"/>
        <color rgb="FFFF0000"/>
        <rFont val="Calibri"/>
        <family val="2"/>
        <scheme val="minor"/>
      </rPr>
      <t xml:space="preserve">130mm minimum </t>
    </r>
  </si>
  <si>
    <r>
      <t xml:space="preserve">Slab Depth - </t>
    </r>
    <r>
      <rPr>
        <b/>
        <sz val="11"/>
        <color rgb="FFFF0000"/>
        <rFont val="Calibri"/>
        <family val="2"/>
        <scheme val="minor"/>
      </rPr>
      <t xml:space="preserve">140mm minimum </t>
    </r>
  </si>
  <si>
    <t>Concrete Volume Calculator</t>
  </si>
  <si>
    <t>CONCRETE VOLUME CALCULATOR FOR AMD PROFILES</t>
  </si>
  <si>
    <t>Vol (m3)</t>
  </si>
  <si>
    <t>m3/m2</t>
  </si>
  <si>
    <t>Total m3</t>
  </si>
  <si>
    <t>DECK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</si>
</sst>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name val="Calibri"/>
      <family val="2"/>
      <scheme val="minor"/>
    </font>
    <font>
      <b/>
      <u/>
      <sz val="22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gradientFill degree="90">
        <stop position="0">
          <color theme="0"/>
        </stop>
        <stop position="1">
          <color theme="1"/>
        </stop>
      </gradientFill>
    </fill>
    <fill>
      <gradientFill degree="270">
        <stop position="0">
          <color theme="0"/>
        </stop>
        <stop position="1">
          <color theme="1"/>
        </stop>
      </gradient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Border="0" applyAlignment="0" applyProtection="0"/>
  </cellStyleXfs>
  <cellXfs count="56">
    <xf numFmtId="0" fontId="0" fillId="0" borderId="0" xfId="0"/>
    <xf numFmtId="0" fontId="2" fillId="4" borderId="3" xfId="0" applyFont="1" applyFill="1" applyBorder="1" applyAlignment="1">
      <alignment horizontal="right" indent="1"/>
    </xf>
    <xf numFmtId="0" fontId="2" fillId="4" borderId="5" xfId="0" applyFont="1" applyFill="1" applyBorder="1" applyAlignment="1">
      <alignment horizontal="right" indent="1"/>
    </xf>
    <xf numFmtId="0" fontId="0" fillId="5" borderId="0" xfId="0" applyFill="1"/>
    <xf numFmtId="0" fontId="6" fillId="5" borderId="0" xfId="0" applyFont="1" applyFill="1" applyAlignment="1">
      <alignment horizontal="center" vertical="center"/>
    </xf>
    <xf numFmtId="0" fontId="0" fillId="5" borderId="15" xfId="0" applyFill="1" applyBorder="1"/>
    <xf numFmtId="0" fontId="0" fillId="0" borderId="0" xfId="0" applyAlignment="1">
      <alignment horizontal="center"/>
    </xf>
    <xf numFmtId="0" fontId="0" fillId="5" borderId="16" xfId="0" applyFill="1" applyBorder="1"/>
    <xf numFmtId="0" fontId="0" fillId="0" borderId="0" xfId="0" applyFill="1"/>
    <xf numFmtId="166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0" fillId="4" borderId="1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8" fillId="5" borderId="0" xfId="0" applyFont="1" applyFill="1"/>
    <xf numFmtId="0" fontId="10" fillId="8" borderId="0" xfId="3"/>
    <xf numFmtId="0" fontId="11" fillId="0" borderId="0" xfId="0" applyFont="1" applyFill="1" applyAlignment="1">
      <alignment vertical="center"/>
    </xf>
    <xf numFmtId="0" fontId="10" fillId="5" borderId="0" xfId="3" applyFill="1"/>
    <xf numFmtId="0" fontId="10" fillId="9" borderId="0" xfId="4"/>
    <xf numFmtId="0" fontId="0" fillId="10" borderId="0" xfId="0" applyFill="1"/>
    <xf numFmtId="0" fontId="3" fillId="5" borderId="0" xfId="0" applyFont="1" applyFill="1" applyAlignment="1">
      <alignment horizontal="right"/>
    </xf>
    <xf numFmtId="0" fontId="2" fillId="4" borderId="17" xfId="0" applyFont="1" applyFill="1" applyBorder="1" applyAlignment="1">
      <alignment horizontal="right" indent="1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0" fillId="0" borderId="0" xfId="3" applyFill="1"/>
    <xf numFmtId="0" fontId="10" fillId="0" borderId="0" xfId="4" applyFill="1"/>
    <xf numFmtId="0" fontId="7" fillId="5" borderId="0" xfId="0" applyFont="1" applyFill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165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165" fontId="0" fillId="0" borderId="2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165" fontId="0" fillId="0" borderId="25" xfId="0" applyNumberFormat="1" applyBorder="1" applyAlignment="1">
      <alignment horizontal="center"/>
    </xf>
    <xf numFmtId="0" fontId="13" fillId="6" borderId="18" xfId="1" applyFont="1" applyFill="1" applyBorder="1" applyAlignment="1" applyProtection="1">
      <alignment horizontal="center"/>
      <protection locked="0"/>
    </xf>
    <xf numFmtId="0" fontId="13" fillId="6" borderId="19" xfId="1" applyFont="1" applyFill="1" applyBorder="1" applyAlignment="1" applyProtection="1">
      <alignment horizontal="center"/>
      <protection locked="0"/>
    </xf>
    <xf numFmtId="0" fontId="13" fillId="6" borderId="10" xfId="1" applyFont="1" applyFill="1" applyBorder="1" applyAlignment="1" applyProtection="1">
      <alignment horizontal="center"/>
      <protection locked="0"/>
    </xf>
    <xf numFmtId="0" fontId="13" fillId="6" borderId="4" xfId="1" applyFont="1" applyFill="1" applyBorder="1" applyAlignment="1" applyProtection="1">
      <alignment horizontal="center"/>
      <protection locked="0"/>
    </xf>
    <xf numFmtId="164" fontId="13" fillId="6" borderId="6" xfId="1" applyNumberFormat="1" applyFont="1" applyFill="1" applyBorder="1" applyAlignment="1" applyProtection="1">
      <alignment horizontal="center"/>
      <protection locked="0"/>
    </xf>
    <xf numFmtId="164" fontId="13" fillId="6" borderId="7" xfId="1" applyNumberFormat="1" applyFont="1" applyFill="1" applyBorder="1" applyAlignment="1" applyProtection="1">
      <alignment horizontal="center"/>
      <protection locked="0"/>
    </xf>
    <xf numFmtId="0" fontId="3" fillId="6" borderId="11" xfId="1" applyFont="1" applyFill="1" applyBorder="1" applyAlignment="1" applyProtection="1">
      <alignment horizontal="center"/>
    </xf>
    <xf numFmtId="165" fontId="0" fillId="6" borderId="14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0" fontId="3" fillId="5" borderId="0" xfId="0" applyFont="1" applyFill="1"/>
    <xf numFmtId="0" fontId="13" fillId="5" borderId="0" xfId="0" applyFont="1" applyFill="1"/>
  </cellXfs>
  <cellStyles count="5">
    <cellStyle name="20% - Accent2" xfId="2" builtinId="34" hidden="1"/>
    <cellStyle name="Black to White" xfId="3" xr:uid="{25741D00-1476-4AF5-9912-528E076B30D4}"/>
    <cellStyle name="Neutral" xfId="1" builtinId="28"/>
    <cellStyle name="Normal" xfId="0" builtinId="0"/>
    <cellStyle name="White to Black" xfId="4" xr:uid="{3099BCB4-C50D-4510-A437-258D580E66B9}"/>
  </cellStyles>
  <dxfs count="28"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numFmt numFmtId="165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165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140214</xdr:colOff>
      <xdr:row>9</xdr:row>
      <xdr:rowOff>106787</xdr:rowOff>
    </xdr:from>
    <xdr:to>
      <xdr:col>6</xdr:col>
      <xdr:colOff>39013</xdr:colOff>
      <xdr:row>14</xdr:row>
      <xdr:rowOff>154023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2562E1-73C5-4E5F-A1B0-AE61AF0729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6383" b="6438"/>
        <a:stretch/>
      </xdr:blipFill>
      <xdr:spPr>
        <a:xfrm>
          <a:off x="140214" y="3029138"/>
          <a:ext cx="3510193" cy="1040267"/>
        </a:xfrm>
        <a:prstGeom prst="rect">
          <a:avLst/>
        </a:prstGeom>
      </xdr:spPr>
    </xdr:pic>
    <xdr:clientData/>
  </xdr:twoCellAnchor>
  <xdr:twoCellAnchor editAs="oneCell">
    <xdr:from>
      <xdr:col>6</xdr:col>
      <xdr:colOff>137808</xdr:colOff>
      <xdr:row>9</xdr:row>
      <xdr:rowOff>106415</xdr:rowOff>
    </xdr:from>
    <xdr:to>
      <xdr:col>9</xdr:col>
      <xdr:colOff>989046</xdr:colOff>
      <xdr:row>14</xdr:row>
      <xdr:rowOff>178341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251324-934E-4C25-BC94-B204466DD8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678" r="33015" b="4652"/>
        <a:stretch/>
      </xdr:blipFill>
      <xdr:spPr>
        <a:xfrm>
          <a:off x="3749202" y="3028766"/>
          <a:ext cx="3445280" cy="1064957"/>
        </a:xfrm>
        <a:prstGeom prst="rect">
          <a:avLst/>
        </a:prstGeom>
      </xdr:spPr>
    </xdr:pic>
    <xdr:clientData/>
  </xdr:twoCellAnchor>
  <xdr:twoCellAnchor editAs="oneCell">
    <xdr:from>
      <xdr:col>10</xdr:col>
      <xdr:colOff>97276</xdr:colOff>
      <xdr:row>9</xdr:row>
      <xdr:rowOff>103152</xdr:rowOff>
    </xdr:from>
    <xdr:to>
      <xdr:col>14</xdr:col>
      <xdr:colOff>61745</xdr:colOff>
      <xdr:row>14</xdr:row>
      <xdr:rowOff>182394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551B2C-445D-4665-B0C4-DE79810D52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799" b="6168"/>
        <a:stretch/>
      </xdr:blipFill>
      <xdr:spPr>
        <a:xfrm>
          <a:off x="7320063" y="3025503"/>
          <a:ext cx="3575863" cy="1072273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228600</xdr:colOff>
      <xdr:row>0</xdr:row>
      <xdr:rowOff>20017</xdr:rowOff>
    </xdr:from>
    <xdr:to>
      <xdr:col>14</xdr:col>
      <xdr:colOff>103387</xdr:colOff>
      <xdr:row>2</xdr:row>
      <xdr:rowOff>100552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FA54882-397E-4334-8648-06F58570F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20017"/>
          <a:ext cx="4503937" cy="1328310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20</xdr:row>
      <xdr:rowOff>85725</xdr:rowOff>
    </xdr:from>
    <xdr:to>
      <xdr:col>12</xdr:col>
      <xdr:colOff>533400</xdr:colOff>
      <xdr:row>20</xdr:row>
      <xdr:rowOff>1489471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FE2EF91-6029-4EFB-8F98-6C5E355ED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5581650"/>
          <a:ext cx="7362825" cy="1403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6BB7E9E-4748-4514-9219-94B49B6ADF65}" name="Table3" displayName="Table3" ref="B2:C43" totalsRowShown="0" headerRowDxfId="27" dataDxfId="26" headerRowBorderDxfId="24" tableBorderDxfId="25" totalsRowBorderDxfId="23">
  <tableColumns count="2">
    <tableColumn id="1" xr3:uid="{C245AB19-51C9-4A5B-96F4-5B09A881C825}" name="AMD54" dataDxfId="22"/>
    <tableColumn id="2" xr3:uid="{C36D4784-910C-4DA1-B399-AE04B541C273}" name="Vol (m3)" dataDxfId="2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17CAF6-2B05-45D3-AA16-D48FC263DF36}" name="Table4" displayName="Table4" ref="E2:F37" totalsRowShown="0" headerRowDxfId="20" dataDxfId="19" headerRowBorderDxfId="17" tableBorderDxfId="18">
  <tableColumns count="2">
    <tableColumn id="1" xr3:uid="{27191FC2-6F26-4512-854F-CC3AE5C62251}" name="AMD60" dataDxfId="16"/>
    <tableColumn id="2" xr3:uid="{92D0D9AC-9A6E-41B5-862E-02E638DE9153}" name="Vol (m3)" dataDxfId="1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E2FB83D-7697-494E-9753-36A06AACBDE6}" name="Table5" displayName="Table5" ref="H2:I35" totalsRowShown="0" headerRowDxfId="14" dataDxfId="13" headerRowBorderDxfId="11" tableBorderDxfId="12">
  <tableColumns count="2">
    <tableColumn id="1" xr3:uid="{E5F94471-A793-4818-96D3-543D7CAF7B1D}" name="AMD80" dataDxfId="10"/>
    <tableColumn id="2" xr3:uid="{9D8CEBEE-E22C-4A5D-A5D5-924E5DFF6AEA}" name="Vol (m3)" dataDxfId="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F7D1-3B34-43B8-B06B-43AC7C8109A7}">
  <sheetPr>
    <pageSetUpPr fitToPage="1"/>
  </sheetPr>
  <dimension ref="A1:O96"/>
  <sheetViews>
    <sheetView showGridLines="0" tabSelected="1" zoomScaleNormal="100" workbookViewId="0">
      <selection activeCell="C7" sqref="C7:D7"/>
    </sheetView>
  </sheetViews>
  <sheetFormatPr defaultColWidth="0" defaultRowHeight="15" zeroHeight="1" x14ac:dyDescent="0.25"/>
  <cols>
    <col min="1" max="1" width="2.28515625" style="8" customWidth="1"/>
    <col min="2" max="2" width="17.85546875" style="8" customWidth="1"/>
    <col min="3" max="3" width="18.7109375" style="8" bestFit="1" customWidth="1"/>
    <col min="4" max="4" width="15.28515625" style="8" bestFit="1" customWidth="1"/>
    <col min="5" max="6" width="15.28515625" style="8" hidden="1" customWidth="1"/>
    <col min="7" max="7" width="2.28515625" style="8" customWidth="1"/>
    <col min="8" max="8" width="17.85546875" style="8" customWidth="1"/>
    <col min="9" max="9" width="18.7109375" style="8" bestFit="1" customWidth="1"/>
    <col min="10" max="10" width="15.28515625" style="8" bestFit="1" customWidth="1"/>
    <col min="11" max="11" width="2.28515625" style="8" customWidth="1"/>
    <col min="12" max="12" width="17.85546875" style="8" customWidth="1"/>
    <col min="13" max="13" width="18.7109375" style="8" bestFit="1" customWidth="1"/>
    <col min="14" max="14" width="15.28515625" style="8" bestFit="1" customWidth="1"/>
    <col min="15" max="15" width="2.28515625" style="8" customWidth="1"/>
    <col min="16" max="16384" width="9.140625" style="8" hidden="1"/>
  </cols>
  <sheetData>
    <row r="1" spans="1:15" ht="14.25" customHeight="1" x14ac:dyDescent="0.25">
      <c r="B1" s="29"/>
      <c r="I1" s="34"/>
      <c r="J1" s="29"/>
    </row>
    <row r="2" spans="1:15" ht="84" customHeight="1" x14ac:dyDescent="0.25">
      <c r="B2" s="33" t="s">
        <v>12</v>
      </c>
      <c r="C2" s="33"/>
      <c r="D2" s="33"/>
      <c r="E2" s="33"/>
      <c r="F2" s="33"/>
      <c r="G2" s="33"/>
      <c r="H2" s="33"/>
      <c r="I2" s="33"/>
      <c r="J2" s="29"/>
      <c r="K2" s="17"/>
      <c r="L2" s="17"/>
      <c r="M2" s="17"/>
      <c r="N2" s="17"/>
    </row>
    <row r="3" spans="1:15" ht="10.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5" s="30" customFormat="1" ht="34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30" customFormat="1" ht="5.25" customHeight="1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7.75" customHeight="1" thickBot="1" x14ac:dyDescent="0.3">
      <c r="A6" s="3"/>
      <c r="B6" s="26" t="s">
        <v>11</v>
      </c>
      <c r="C6" s="27"/>
      <c r="D6" s="28"/>
      <c r="E6" s="15"/>
      <c r="F6" s="15"/>
      <c r="G6" s="15"/>
      <c r="H6" s="21" t="s">
        <v>16</v>
      </c>
      <c r="I6" s="54"/>
      <c r="J6" s="10" t="s">
        <v>14</v>
      </c>
      <c r="K6" s="54"/>
      <c r="L6" s="10" t="s">
        <v>15</v>
      </c>
      <c r="M6" s="15"/>
      <c r="N6" s="15"/>
      <c r="O6" s="3"/>
    </row>
    <row r="7" spans="1:15" x14ac:dyDescent="0.25">
      <c r="A7" s="3"/>
      <c r="B7" s="22" t="s">
        <v>7</v>
      </c>
      <c r="C7" s="45" t="s">
        <v>5</v>
      </c>
      <c r="D7" s="46"/>
      <c r="E7" s="3"/>
      <c r="F7" s="3"/>
      <c r="G7" s="3"/>
      <c r="H7" s="21" t="s">
        <v>2</v>
      </c>
      <c r="I7" s="9" t="b">
        <f>IF($C$7="AMD54",(VLOOKUP($C$8,Tables!B3:C43,2,0)*$C$9))</f>
        <v>0</v>
      </c>
      <c r="J7" s="10" t="b">
        <f>IF($C$7="AMD54",(VLOOKUP($C$8,Tables!B3:C43,2,0)))</f>
        <v>0</v>
      </c>
      <c r="K7" s="55"/>
      <c r="L7" s="11">
        <f>ROUNDUP(I7,0)</f>
        <v>0</v>
      </c>
      <c r="M7" s="32"/>
      <c r="N7" s="15"/>
      <c r="O7" s="3"/>
    </row>
    <row r="8" spans="1:15" x14ac:dyDescent="0.25">
      <c r="A8" s="3"/>
      <c r="B8" s="1" t="s">
        <v>0</v>
      </c>
      <c r="C8" s="47">
        <v>150</v>
      </c>
      <c r="D8" s="48"/>
      <c r="E8" s="3"/>
      <c r="F8" s="3"/>
      <c r="G8" s="3"/>
      <c r="H8" s="21" t="s">
        <v>5</v>
      </c>
      <c r="I8" s="9">
        <f>IF($C$7="AMD60",(VLOOKUP($C$8,Tables!E3:F37,2,0)*$C$9))</f>
        <v>41.340600000000002</v>
      </c>
      <c r="J8" s="10">
        <f>IF($C$7="AMD60",(VLOOKUP($C$8,Tables!E3:F37,2,0)))</f>
        <v>0.1158</v>
      </c>
      <c r="K8" s="54"/>
      <c r="L8" s="11">
        <f>ROUNDUP(I8,0)</f>
        <v>42</v>
      </c>
      <c r="M8" s="15"/>
      <c r="N8" s="15"/>
      <c r="O8" s="3"/>
    </row>
    <row r="9" spans="1:15" ht="15.75" thickBot="1" x14ac:dyDescent="0.3">
      <c r="A9" s="3"/>
      <c r="B9" s="2" t="s">
        <v>1</v>
      </c>
      <c r="C9" s="49">
        <v>357</v>
      </c>
      <c r="D9" s="50"/>
      <c r="E9" s="3"/>
      <c r="F9" s="3"/>
      <c r="G9" s="3"/>
      <c r="H9" s="21" t="s">
        <v>6</v>
      </c>
      <c r="I9" s="9" t="b">
        <f>IF($C$7="AMD80",(VLOOKUP($C$8,Tables!H3:I35,2,0)*$C$9))</f>
        <v>0</v>
      </c>
      <c r="J9" s="10" t="b">
        <f>IF($C$7="AMD80",(VLOOKUP($C$8,Tables!H3:I35,2,0)))</f>
        <v>0</v>
      </c>
      <c r="K9" s="54"/>
      <c r="L9" s="11">
        <f>ROUNDUP(I9,0)</f>
        <v>0</v>
      </c>
      <c r="M9" s="15"/>
      <c r="N9" s="15"/>
      <c r="O9" s="3"/>
    </row>
    <row r="10" spans="1:15" ht="15.75" customHeight="1" x14ac:dyDescent="0.25">
      <c r="A10" s="3"/>
      <c r="B10" s="4"/>
      <c r="C10" s="4"/>
      <c r="D10" s="4"/>
      <c r="E10" s="3"/>
      <c r="F10" s="3"/>
      <c r="G10" s="4"/>
      <c r="H10" s="4"/>
      <c r="I10" s="4"/>
      <c r="J10" s="4"/>
      <c r="K10" s="4"/>
      <c r="L10" s="4"/>
      <c r="M10" s="3"/>
      <c r="N10" s="3"/>
      <c r="O10" s="3"/>
    </row>
    <row r="11" spans="1:15" ht="15.75" customHeight="1" x14ac:dyDescent="0.25">
      <c r="A11" s="3"/>
      <c r="B11" s="4"/>
      <c r="C11" s="4"/>
      <c r="D11" s="4"/>
      <c r="E11" s="3"/>
      <c r="F11" s="3"/>
      <c r="G11" s="4"/>
      <c r="H11" s="4"/>
      <c r="I11" s="4"/>
      <c r="J11" s="4"/>
      <c r="K11" s="4"/>
      <c r="L11" s="4"/>
      <c r="M11" s="3"/>
      <c r="N11" s="3"/>
      <c r="O11" s="3"/>
    </row>
    <row r="12" spans="1:15" ht="15.75" customHeight="1" x14ac:dyDescent="0.25">
      <c r="A12" s="3"/>
      <c r="B12" s="4"/>
      <c r="C12" s="4"/>
      <c r="D12" s="4"/>
      <c r="E12" s="3"/>
      <c r="F12" s="3"/>
      <c r="G12" s="4"/>
      <c r="H12" s="4"/>
      <c r="I12" s="4"/>
      <c r="J12" s="4"/>
      <c r="K12" s="4"/>
      <c r="L12" s="4"/>
      <c r="M12" s="3"/>
      <c r="N12" s="3"/>
      <c r="O12" s="3"/>
    </row>
    <row r="13" spans="1:15" ht="15.75" customHeight="1" x14ac:dyDescent="0.25">
      <c r="A13" s="3"/>
      <c r="B13" s="4"/>
      <c r="C13" s="4"/>
      <c r="D13" s="4"/>
      <c r="E13" s="3"/>
      <c r="F13" s="3"/>
      <c r="G13" s="4"/>
      <c r="H13" s="4"/>
      <c r="I13" s="4"/>
      <c r="J13" s="4"/>
      <c r="K13" s="4"/>
      <c r="L13" s="4"/>
      <c r="M13" s="3"/>
      <c r="N13" s="3"/>
      <c r="O13" s="3"/>
    </row>
    <row r="14" spans="1:15" ht="15.75" customHeight="1" x14ac:dyDescent="0.25">
      <c r="A14" s="3"/>
      <c r="B14" s="4"/>
      <c r="C14" s="4"/>
      <c r="D14" s="4"/>
      <c r="E14" s="3"/>
      <c r="F14" s="3"/>
      <c r="G14" s="4"/>
      <c r="H14" s="4"/>
      <c r="I14" s="4"/>
      <c r="J14" s="4"/>
      <c r="K14" s="4"/>
      <c r="L14" s="4"/>
      <c r="M14" s="3"/>
      <c r="N14" s="3"/>
      <c r="O14" s="3"/>
    </row>
    <row r="15" spans="1:15" ht="15.75" customHeight="1" thickBot="1" x14ac:dyDescent="0.3">
      <c r="A15" s="3"/>
      <c r="B15" s="4"/>
      <c r="C15" s="4"/>
      <c r="D15" s="4"/>
      <c r="E15" s="3"/>
      <c r="F15" s="3"/>
      <c r="G15" s="4"/>
      <c r="H15" s="4"/>
      <c r="I15" s="4"/>
      <c r="J15" s="4"/>
      <c r="K15" s="4"/>
      <c r="L15" s="4"/>
      <c r="M15" s="3"/>
      <c r="N15" s="3"/>
      <c r="O15" s="3"/>
    </row>
    <row r="16" spans="1:15" ht="19.5" thickBot="1" x14ac:dyDescent="0.3">
      <c r="A16" s="3"/>
      <c r="B16" s="23" t="s">
        <v>2</v>
      </c>
      <c r="C16" s="24"/>
      <c r="D16" s="25"/>
      <c r="E16" s="3"/>
      <c r="F16" s="3"/>
      <c r="G16" s="5"/>
      <c r="H16" s="23" t="s">
        <v>5</v>
      </c>
      <c r="I16" s="24"/>
      <c r="J16" s="25"/>
      <c r="K16" s="5"/>
      <c r="L16" s="23" t="s">
        <v>6</v>
      </c>
      <c r="M16" s="24"/>
      <c r="N16" s="25"/>
      <c r="O16" s="3"/>
    </row>
    <row r="17" spans="1:15" ht="39.950000000000003" customHeight="1" thickBot="1" x14ac:dyDescent="0.3">
      <c r="A17" s="3"/>
      <c r="B17" s="12" t="s">
        <v>8</v>
      </c>
      <c r="C17" s="13" t="s">
        <v>3</v>
      </c>
      <c r="D17" s="14" t="s">
        <v>4</v>
      </c>
      <c r="E17" s="3"/>
      <c r="F17" s="3"/>
      <c r="G17" s="7"/>
      <c r="H17" s="12" t="s">
        <v>9</v>
      </c>
      <c r="I17" s="13" t="s">
        <v>3</v>
      </c>
      <c r="J17" s="14" t="s">
        <v>4</v>
      </c>
      <c r="K17" s="7"/>
      <c r="L17" s="12" t="s">
        <v>10</v>
      </c>
      <c r="M17" s="13" t="s">
        <v>3</v>
      </c>
      <c r="N17" s="14" t="s">
        <v>4</v>
      </c>
      <c r="O17" s="3"/>
    </row>
    <row r="18" spans="1:15" ht="15.75" thickBot="1" x14ac:dyDescent="0.3">
      <c r="A18" s="3"/>
      <c r="B18" s="51" t="b">
        <f>IF($C$7="AMD54",$C$8)</f>
        <v>0</v>
      </c>
      <c r="C18" s="52">
        <f>SUM(J7)</f>
        <v>0</v>
      </c>
      <c r="D18" s="53">
        <f>SUM(L7)</f>
        <v>0</v>
      </c>
      <c r="E18" s="3"/>
      <c r="F18" s="3"/>
      <c r="G18" s="5"/>
      <c r="H18" s="51">
        <f>IF($C$7="AMD60",$C$8)</f>
        <v>150</v>
      </c>
      <c r="I18" s="52">
        <f>SUM(J8)</f>
        <v>0.1158</v>
      </c>
      <c r="J18" s="53">
        <f>SUM(L8)</f>
        <v>42</v>
      </c>
      <c r="K18" s="5"/>
      <c r="L18" s="51" t="b">
        <f>IF($C$7="AMD80",$C$8)</f>
        <v>0</v>
      </c>
      <c r="M18" s="52">
        <f>SUM(J9)</f>
        <v>0</v>
      </c>
      <c r="N18" s="53">
        <f>SUM(L9)</f>
        <v>0</v>
      </c>
      <c r="O18" s="3"/>
    </row>
    <row r="19" spans="1:15" ht="4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31" customFormat="1" ht="35.1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0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4.5" hidden="1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idden="1" x14ac:dyDescent="0.25"/>
    <row r="24" spans="1:15" hidden="1" x14ac:dyDescent="0.25"/>
    <row r="25" spans="1:15" hidden="1" x14ac:dyDescent="0.25"/>
    <row r="26" spans="1:15" hidden="1" x14ac:dyDescent="0.25"/>
    <row r="27" spans="1:15" hidden="1" x14ac:dyDescent="0.25"/>
    <row r="28" spans="1:15" hidden="1" x14ac:dyDescent="0.25"/>
    <row r="29" spans="1:15" hidden="1" x14ac:dyDescent="0.25"/>
    <row r="30" spans="1:15" hidden="1" x14ac:dyDescent="0.25"/>
    <row r="31" spans="1:15" hidden="1" x14ac:dyDescent="0.25"/>
    <row r="32" spans="1:1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</sheetData>
  <sheetProtection algorithmName="SHA-512" hashValue="rUkr1Wef0pZ7rPBGtRszuvJoeUqb6HNsarjO1MYYz7+gmjjPf3IGv2xBdT7EaeZKEiistTGuyq1JlP5EapZJKg==" saltValue="DR6fuBfluPeQCMstU8dnbA==" spinCount="100000" sheet="1" objects="1" scenarios="1" selectLockedCells="1"/>
  <mergeCells count="8">
    <mergeCell ref="B2:I2"/>
    <mergeCell ref="B16:D16"/>
    <mergeCell ref="H16:J16"/>
    <mergeCell ref="L16:N16"/>
    <mergeCell ref="C7:D7"/>
    <mergeCell ref="B6:D6"/>
    <mergeCell ref="C9:D9"/>
    <mergeCell ref="C8:D8"/>
  </mergeCells>
  <conditionalFormatting sqref="B18">
    <cfRule type="cellIs" dxfId="5" priority="6" operator="lessThan">
      <formula>100</formula>
    </cfRule>
  </conditionalFormatting>
  <conditionalFormatting sqref="H18">
    <cfRule type="cellIs" dxfId="4" priority="5" operator="lessThan">
      <formula>130</formula>
    </cfRule>
  </conditionalFormatting>
  <conditionalFormatting sqref="L18">
    <cfRule type="cellIs" dxfId="3" priority="4" operator="lessThan">
      <formula>140</formula>
    </cfRule>
  </conditionalFormatting>
  <dataValidations count="1">
    <dataValidation type="list" allowBlank="1" showInputMessage="1" showErrorMessage="1" sqref="C7" xr:uid="{0402139C-0ABF-4D1D-AE60-5865C4616F78}">
      <formula1>"AMD54, AMD60, AMD80"</formula1>
    </dataValidation>
  </dataValidations>
  <pageMargins left="0.7" right="0.7" top="0.75" bottom="0.75" header="0.3" footer="0.3"/>
  <pageSetup paperSize="9" scale="7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4B1044B2-0E1C-421F-896A-AFDA079F6DCB}">
            <xm:f>NOT(ISERROR(SEARCH(IF($C$7="AMD54",),B16)))</xm:f>
            <xm:f>IF($C$7="AMD54",)</xm:f>
            <x14:dxf>
              <font>
                <b/>
                <i val="0"/>
                <color theme="0"/>
              </font>
              <fill>
                <patternFill>
                  <bgColor rgb="FF00B0F0"/>
                </patternFill>
              </fill>
            </x14:dxf>
          </x14:cfRule>
          <xm:sqref>B16:D16</xm:sqref>
        </x14:conditionalFormatting>
        <x14:conditionalFormatting xmlns:xm="http://schemas.microsoft.com/office/excel/2006/main">
          <x14:cfRule type="containsText" priority="9" operator="containsText" id="{A5F1E4F7-08D8-4DF2-ABEE-996452255EDA}">
            <xm:f>NOT(ISERROR(SEARCH(IF($C$7="AMD60",),H16)))</xm:f>
            <xm:f>IF($C$7="AMD60",)</xm:f>
            <x14:dxf>
              <font>
                <b/>
                <i val="0"/>
                <color theme="0"/>
              </font>
              <fill>
                <patternFill>
                  <bgColor rgb="FF00B0F0"/>
                </patternFill>
              </fill>
            </x14:dxf>
          </x14:cfRule>
          <xm:sqref>H16:J16</xm:sqref>
        </x14:conditionalFormatting>
        <x14:conditionalFormatting xmlns:xm="http://schemas.microsoft.com/office/excel/2006/main">
          <x14:cfRule type="containsText" priority="7" operator="containsText" id="{42270534-C3F7-4FEC-BF04-F0B71FAC666A}">
            <xm:f>NOT(ISERROR(SEARCH(IF($C$7="AMD80",),L16)))</xm:f>
            <xm:f>IF($C$7="AMD80",)</xm:f>
            <x14:dxf>
              <font>
                <b/>
                <i val="0"/>
                <color theme="0"/>
              </font>
              <fill>
                <patternFill>
                  <bgColor rgb="FF00B0F0"/>
                </patternFill>
              </fill>
            </x14:dxf>
          </x14:cfRule>
          <xm:sqref>L16:N16</xm:sqref>
        </x14:conditionalFormatting>
        <x14:conditionalFormatting xmlns:xm="http://schemas.microsoft.com/office/excel/2006/main">
          <x14:cfRule type="containsText" priority="3" operator="containsText" id="{2C715106-FAC6-4A3A-97A7-E348F4EA15C6}">
            <xm:f>NOT(ISERROR(SEARCH(IF($C$7="AMD54",),D18)))</xm:f>
            <xm:f>IF($C$7="AMD54",)</xm:f>
            <x14:dxf>
              <font>
                <b/>
                <i val="0"/>
                <color theme="0"/>
              </font>
              <fill>
                <patternFill>
                  <bgColor rgb="FF00B0F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2" operator="containsText" id="{A24369D9-E541-4F91-8191-124FF8FA4A5B}">
            <xm:f>NOT(ISERROR(SEARCH(IF($C$7="AMD60",),J18)))</xm:f>
            <xm:f>IF($C$7="AMD60",)</xm:f>
            <x14:dxf>
              <font>
                <b/>
                <i val="0"/>
                <color theme="0"/>
              </font>
              <fill>
                <patternFill>
                  <bgColor rgb="FF00B0F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ontainsText" priority="1" operator="containsText" id="{A490A56E-CB7A-4741-BDF0-CE3DB28B0D00}">
            <xm:f>NOT(ISERROR(SEARCH(IF($C$7="AMD80",),N18)))</xm:f>
            <xm:f>IF($C$7="AMD80",)</xm:f>
            <x14:dxf>
              <font>
                <b/>
                <i val="0"/>
                <color theme="0"/>
              </font>
              <fill>
                <patternFill>
                  <bgColor rgb="FF00B0F0"/>
                </patternFill>
              </fill>
            </x14:dxf>
          </x14:cfRule>
          <xm:sqref>N18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E8D82-F35F-4C14-9487-2C3128F5E0E7}">
  <dimension ref="A1:J44"/>
  <sheetViews>
    <sheetView showGridLines="0" zoomScale="130" zoomScaleNormal="130" workbookViewId="0">
      <selection activeCell="D16" sqref="D16"/>
    </sheetView>
  </sheetViews>
  <sheetFormatPr defaultColWidth="0" defaultRowHeight="15" zeroHeight="1" x14ac:dyDescent="0.25"/>
  <cols>
    <col min="1" max="1" width="2.28515625" customWidth="1"/>
    <col min="2" max="9" width="9.140625" customWidth="1"/>
    <col min="10" max="10" width="2.85546875" customWidth="1"/>
    <col min="11" max="16384" width="9.140625" hidden="1"/>
  </cols>
  <sheetData>
    <row r="1" spans="2:9" ht="3.75" customHeight="1" thickBot="1" x14ac:dyDescent="0.3"/>
    <row r="2" spans="2:9" ht="16.5" thickBot="1" x14ac:dyDescent="0.3">
      <c r="B2" s="35" t="s">
        <v>2</v>
      </c>
      <c r="C2" s="36" t="s">
        <v>13</v>
      </c>
      <c r="E2" s="35" t="s">
        <v>5</v>
      </c>
      <c r="F2" s="36" t="s">
        <v>13</v>
      </c>
      <c r="H2" s="35" t="s">
        <v>6</v>
      </c>
      <c r="I2" s="36" t="s">
        <v>13</v>
      </c>
    </row>
    <row r="3" spans="2:9" x14ac:dyDescent="0.25">
      <c r="B3" s="37">
        <v>100</v>
      </c>
      <c r="C3" s="38">
        <v>8.6300000000000002E-2</v>
      </c>
      <c r="D3" s="6"/>
      <c r="E3" s="37">
        <v>130</v>
      </c>
      <c r="F3" s="38">
        <v>9.5799999999999996E-2</v>
      </c>
      <c r="G3" s="6"/>
      <c r="H3" s="37">
        <v>140</v>
      </c>
      <c r="I3" s="38">
        <v>9.5100000000000004E-2</v>
      </c>
    </row>
    <row r="4" spans="2:9" x14ac:dyDescent="0.25">
      <c r="B4" s="39">
        <v>105</v>
      </c>
      <c r="C4" s="40">
        <f>SUM(C3+C5)/2</f>
        <v>9.1299999999999992E-2</v>
      </c>
      <c r="D4" s="6"/>
      <c r="E4" s="39">
        <v>135</v>
      </c>
      <c r="F4" s="40">
        <f>SUM(F3+F5)/2</f>
        <v>0.1008</v>
      </c>
      <c r="G4" s="6"/>
      <c r="H4" s="39">
        <v>145</v>
      </c>
      <c r="I4" s="40">
        <f>SUM(I3+I5)/2</f>
        <v>0.10009999999999999</v>
      </c>
    </row>
    <row r="5" spans="2:9" x14ac:dyDescent="0.25">
      <c r="B5" s="39">
        <v>110</v>
      </c>
      <c r="C5" s="40">
        <v>9.6299999999999997E-2</v>
      </c>
      <c r="D5" s="6"/>
      <c r="E5" s="39">
        <v>140</v>
      </c>
      <c r="F5" s="40">
        <v>0.10580000000000001</v>
      </c>
      <c r="G5" s="6"/>
      <c r="H5" s="39">
        <v>150</v>
      </c>
      <c r="I5" s="40">
        <v>0.1051</v>
      </c>
    </row>
    <row r="6" spans="2:9" x14ac:dyDescent="0.25">
      <c r="B6" s="39">
        <v>115</v>
      </c>
      <c r="C6" s="40">
        <f>SUM(C5+C7)/2</f>
        <v>0.1013</v>
      </c>
      <c r="D6" s="41"/>
      <c r="E6" s="39">
        <v>145</v>
      </c>
      <c r="F6" s="40">
        <f>SUM(F5+F7)/2</f>
        <v>0.11080000000000001</v>
      </c>
      <c r="G6" s="6"/>
      <c r="H6" s="39">
        <v>155</v>
      </c>
      <c r="I6" s="40">
        <f>SUM(I5+I7)/2</f>
        <v>0.1101</v>
      </c>
    </row>
    <row r="7" spans="2:9" x14ac:dyDescent="0.25">
      <c r="B7" s="39">
        <v>120</v>
      </c>
      <c r="C7" s="40">
        <v>0.10630000000000001</v>
      </c>
      <c r="D7" s="6"/>
      <c r="E7" s="39">
        <v>150</v>
      </c>
      <c r="F7" s="40">
        <v>0.1158</v>
      </c>
      <c r="G7" s="6"/>
      <c r="H7" s="39">
        <v>160</v>
      </c>
      <c r="I7" s="40">
        <v>0.11509999999999999</v>
      </c>
    </row>
    <row r="8" spans="2:9" x14ac:dyDescent="0.25">
      <c r="B8" s="39">
        <v>125</v>
      </c>
      <c r="C8" s="40">
        <f>SUM(C7+C9)/2</f>
        <v>0.11130000000000001</v>
      </c>
      <c r="D8" s="6"/>
      <c r="E8" s="39">
        <v>155</v>
      </c>
      <c r="F8" s="40">
        <f>SUM(F7+F9)/2</f>
        <v>0.12079999999999999</v>
      </c>
      <c r="G8" s="6"/>
      <c r="H8" s="39">
        <v>165</v>
      </c>
      <c r="I8" s="40">
        <f>SUM(I7+I9)/2</f>
        <v>0.12009999999999998</v>
      </c>
    </row>
    <row r="9" spans="2:9" x14ac:dyDescent="0.25">
      <c r="B9" s="39">
        <v>130</v>
      </c>
      <c r="C9" s="40">
        <v>0.1163</v>
      </c>
      <c r="D9" s="6"/>
      <c r="E9" s="39">
        <v>160</v>
      </c>
      <c r="F9" s="40">
        <v>0.1258</v>
      </c>
      <c r="G9" s="6"/>
      <c r="H9" s="39">
        <v>170</v>
      </c>
      <c r="I9" s="40">
        <v>0.12509999999999999</v>
      </c>
    </row>
    <row r="10" spans="2:9" x14ac:dyDescent="0.25">
      <c r="B10" s="39">
        <v>135</v>
      </c>
      <c r="C10" s="40">
        <f>SUM(C9+C11)/2</f>
        <v>0.12129999999999999</v>
      </c>
      <c r="D10" s="6"/>
      <c r="E10" s="39">
        <v>165</v>
      </c>
      <c r="F10" s="40">
        <f>SUM(F9+F11)/2</f>
        <v>0.1308</v>
      </c>
      <c r="G10" s="6"/>
      <c r="H10" s="39">
        <v>175</v>
      </c>
      <c r="I10" s="40">
        <f>SUM(I9+I11)/2</f>
        <v>0.13009999999999999</v>
      </c>
    </row>
    <row r="11" spans="2:9" x14ac:dyDescent="0.25">
      <c r="B11" s="39">
        <v>140</v>
      </c>
      <c r="C11" s="40">
        <v>0.1263</v>
      </c>
      <c r="D11" s="6"/>
      <c r="E11" s="39">
        <v>170</v>
      </c>
      <c r="F11" s="40">
        <v>0.1358</v>
      </c>
      <c r="G11" s="6"/>
      <c r="H11" s="39">
        <v>180</v>
      </c>
      <c r="I11" s="40">
        <v>0.1351</v>
      </c>
    </row>
    <row r="12" spans="2:9" x14ac:dyDescent="0.25">
      <c r="B12" s="39">
        <v>145</v>
      </c>
      <c r="C12" s="40">
        <f>SUM(C11+C13)/2</f>
        <v>0.1313</v>
      </c>
      <c r="D12" s="6"/>
      <c r="E12" s="39">
        <v>175</v>
      </c>
      <c r="F12" s="40">
        <f>SUM(F11+F13)/2</f>
        <v>0.14080000000000001</v>
      </c>
      <c r="G12" s="6"/>
      <c r="H12" s="39">
        <v>185</v>
      </c>
      <c r="I12" s="40">
        <f>SUM(I11+I13)/2</f>
        <v>0.1401</v>
      </c>
    </row>
    <row r="13" spans="2:9" x14ac:dyDescent="0.25">
      <c r="B13" s="39">
        <v>150</v>
      </c>
      <c r="C13" s="40">
        <v>0.1363</v>
      </c>
      <c r="D13" s="6"/>
      <c r="E13" s="39">
        <v>180</v>
      </c>
      <c r="F13" s="40">
        <v>0.14580000000000001</v>
      </c>
      <c r="G13" s="6"/>
      <c r="H13" s="39">
        <v>190</v>
      </c>
      <c r="I13" s="40">
        <v>0.14510000000000001</v>
      </c>
    </row>
    <row r="14" spans="2:9" x14ac:dyDescent="0.25">
      <c r="B14" s="39">
        <v>155</v>
      </c>
      <c r="C14" s="40">
        <f>SUM(C13+C15)/2</f>
        <v>0.14130000000000001</v>
      </c>
      <c r="D14" s="6"/>
      <c r="E14" s="39">
        <v>185</v>
      </c>
      <c r="F14" s="40">
        <f>SUM(F13+F15)/2</f>
        <v>0.15079999999999999</v>
      </c>
      <c r="G14" s="6"/>
      <c r="H14" s="39">
        <v>195</v>
      </c>
      <c r="I14" s="40">
        <f>SUM(I13+I15)/2</f>
        <v>0.15010000000000001</v>
      </c>
    </row>
    <row r="15" spans="2:9" x14ac:dyDescent="0.25">
      <c r="B15" s="39">
        <v>160</v>
      </c>
      <c r="C15" s="40">
        <v>0.14630000000000001</v>
      </c>
      <c r="D15" s="6"/>
      <c r="E15" s="39">
        <v>190</v>
      </c>
      <c r="F15" s="40">
        <v>0.15579999999999999</v>
      </c>
      <c r="G15" s="6"/>
      <c r="H15" s="39">
        <v>200</v>
      </c>
      <c r="I15" s="40">
        <v>0.15509999999999999</v>
      </c>
    </row>
    <row r="16" spans="2:9" x14ac:dyDescent="0.25">
      <c r="B16" s="39">
        <v>165</v>
      </c>
      <c r="C16" s="40">
        <f>SUM(C15+C17)/2</f>
        <v>0.15129999999999999</v>
      </c>
      <c r="D16" s="6"/>
      <c r="E16" s="39">
        <v>195</v>
      </c>
      <c r="F16" s="40">
        <f>SUM(F15+F17)/2</f>
        <v>0.1608</v>
      </c>
      <c r="G16" s="6"/>
      <c r="H16" s="39">
        <v>205</v>
      </c>
      <c r="I16" s="40">
        <f>SUM(I15+I17)/2</f>
        <v>0.16009999999999999</v>
      </c>
    </row>
    <row r="17" spans="2:9" x14ac:dyDescent="0.25">
      <c r="B17" s="39">
        <v>170</v>
      </c>
      <c r="C17" s="40">
        <v>0.15629999999999999</v>
      </c>
      <c r="D17" s="6"/>
      <c r="E17" s="39">
        <v>200</v>
      </c>
      <c r="F17" s="40">
        <v>0.1658</v>
      </c>
      <c r="G17" s="6"/>
      <c r="H17" s="39">
        <v>210</v>
      </c>
      <c r="I17" s="42">
        <v>0.1651</v>
      </c>
    </row>
    <row r="18" spans="2:9" x14ac:dyDescent="0.25">
      <c r="B18" s="39">
        <v>175</v>
      </c>
      <c r="C18" s="40">
        <f>SUM(C17+C19)/2</f>
        <v>0.1613</v>
      </c>
      <c r="D18" s="6"/>
      <c r="E18" s="39">
        <v>205</v>
      </c>
      <c r="F18" s="40">
        <f>SUM(F17+F19)/2</f>
        <v>0.17080000000000001</v>
      </c>
      <c r="G18" s="6"/>
      <c r="H18" s="39">
        <v>215</v>
      </c>
      <c r="I18" s="40">
        <f>SUM(I17+I19)/2</f>
        <v>0.1701</v>
      </c>
    </row>
    <row r="19" spans="2:9" x14ac:dyDescent="0.25">
      <c r="B19" s="39">
        <v>180</v>
      </c>
      <c r="C19" s="40">
        <v>0.1663</v>
      </c>
      <c r="D19" s="6"/>
      <c r="E19" s="39">
        <v>210</v>
      </c>
      <c r="F19" s="42">
        <v>0.17580000000000001</v>
      </c>
      <c r="G19" s="6"/>
      <c r="H19" s="39">
        <v>220</v>
      </c>
      <c r="I19" s="40">
        <v>0.17510000000000001</v>
      </c>
    </row>
    <row r="20" spans="2:9" x14ac:dyDescent="0.25">
      <c r="B20" s="39">
        <v>185</v>
      </c>
      <c r="C20" s="40">
        <f>SUM(C19+C21)/2</f>
        <v>0.17130000000000001</v>
      </c>
      <c r="D20" s="6"/>
      <c r="E20" s="39">
        <v>215</v>
      </c>
      <c r="F20" s="40">
        <f>SUM(F19+F21)/2</f>
        <v>0.18080000000000002</v>
      </c>
      <c r="G20" s="6"/>
      <c r="H20" s="39">
        <v>225</v>
      </c>
      <c r="I20" s="40">
        <f>SUM(I19+I21)/2</f>
        <v>0.18009999999999998</v>
      </c>
    </row>
    <row r="21" spans="2:9" x14ac:dyDescent="0.25">
      <c r="B21" s="39">
        <v>190</v>
      </c>
      <c r="C21" s="40">
        <v>0.17630000000000001</v>
      </c>
      <c r="D21" s="6"/>
      <c r="E21" s="39">
        <v>220</v>
      </c>
      <c r="F21" s="40">
        <v>0.18579999999999999</v>
      </c>
      <c r="G21" s="6"/>
      <c r="H21" s="39">
        <v>230</v>
      </c>
      <c r="I21" s="42">
        <v>0.18509999999999999</v>
      </c>
    </row>
    <row r="22" spans="2:9" x14ac:dyDescent="0.25">
      <c r="B22" s="39">
        <v>195</v>
      </c>
      <c r="C22" s="40">
        <f>SUM(C21+C23)/2</f>
        <v>0.18130000000000002</v>
      </c>
      <c r="D22" s="6"/>
      <c r="E22" s="39">
        <v>225</v>
      </c>
      <c r="F22" s="40">
        <f>SUM(F21+F23)/2</f>
        <v>0.1908</v>
      </c>
      <c r="G22" s="6"/>
      <c r="H22" s="39">
        <v>235</v>
      </c>
      <c r="I22" s="40">
        <f>SUM(I21+I23)/2</f>
        <v>0.19009999999999999</v>
      </c>
    </row>
    <row r="23" spans="2:9" x14ac:dyDescent="0.25">
      <c r="B23" s="39">
        <v>200</v>
      </c>
      <c r="C23" s="40">
        <v>0.18629999999999999</v>
      </c>
      <c r="D23" s="6"/>
      <c r="E23" s="39">
        <v>230</v>
      </c>
      <c r="F23" s="42">
        <v>0.1958</v>
      </c>
      <c r="G23" s="6"/>
      <c r="H23" s="39">
        <v>240</v>
      </c>
      <c r="I23" s="40">
        <v>0.1951</v>
      </c>
    </row>
    <row r="24" spans="2:9" x14ac:dyDescent="0.25">
      <c r="B24" s="39">
        <v>205</v>
      </c>
      <c r="C24" s="40">
        <f>SUM(C23+C25)/2</f>
        <v>0.1913</v>
      </c>
      <c r="D24" s="6"/>
      <c r="E24" s="39">
        <v>235</v>
      </c>
      <c r="F24" s="40">
        <f>SUM(F23+F25)/2</f>
        <v>0.20080000000000001</v>
      </c>
      <c r="H24" s="39">
        <v>245</v>
      </c>
      <c r="I24" s="40">
        <f>SUM(I23+I25)/2</f>
        <v>0.2001</v>
      </c>
    </row>
    <row r="25" spans="2:9" ht="15" customHeight="1" x14ac:dyDescent="0.25">
      <c r="B25" s="39">
        <v>210</v>
      </c>
      <c r="C25" s="42">
        <v>0.1963</v>
      </c>
      <c r="D25" s="6"/>
      <c r="E25" s="39">
        <v>240</v>
      </c>
      <c r="F25" s="40">
        <v>0.20580000000000001</v>
      </c>
      <c r="H25" s="39">
        <v>250</v>
      </c>
      <c r="I25" s="42">
        <v>0.2051</v>
      </c>
    </row>
    <row r="26" spans="2:9" ht="15" customHeight="1" x14ac:dyDescent="0.25">
      <c r="B26" s="39">
        <v>215</v>
      </c>
      <c r="C26" s="40">
        <f>SUM(C25+C27)/2</f>
        <v>0.20130000000000001</v>
      </c>
      <c r="E26" s="39">
        <v>245</v>
      </c>
      <c r="F26" s="40">
        <f>SUM(F25+F27)/2</f>
        <v>0.21079999999999999</v>
      </c>
      <c r="H26" s="39">
        <v>255</v>
      </c>
      <c r="I26" s="40">
        <f>SUM(I25+I27)/2</f>
        <v>0.21010000000000001</v>
      </c>
    </row>
    <row r="27" spans="2:9" ht="15" customHeight="1" x14ac:dyDescent="0.25">
      <c r="B27" s="39">
        <v>220</v>
      </c>
      <c r="C27" s="40">
        <v>0.20630000000000001</v>
      </c>
      <c r="E27" s="39">
        <v>250</v>
      </c>
      <c r="F27" s="42">
        <v>0.21579999999999999</v>
      </c>
      <c r="H27" s="39">
        <v>260</v>
      </c>
      <c r="I27" s="40">
        <v>0.21510000000000001</v>
      </c>
    </row>
    <row r="28" spans="2:9" ht="15" customHeight="1" x14ac:dyDescent="0.25">
      <c r="B28" s="39">
        <v>225</v>
      </c>
      <c r="C28" s="40">
        <f>SUM(C27+C29)/2</f>
        <v>0.21129999999999999</v>
      </c>
      <c r="E28" s="39">
        <v>255</v>
      </c>
      <c r="F28" s="40">
        <f>SUM(F27+F29)/2</f>
        <v>0.2208</v>
      </c>
      <c r="H28" s="39">
        <v>265</v>
      </c>
      <c r="I28" s="40">
        <f>SUM(I27+I29)/2</f>
        <v>0.22010000000000002</v>
      </c>
    </row>
    <row r="29" spans="2:9" ht="15" customHeight="1" x14ac:dyDescent="0.25">
      <c r="B29" s="39">
        <v>230</v>
      </c>
      <c r="C29" s="42">
        <v>0.21629999999999999</v>
      </c>
      <c r="E29" s="39">
        <v>260</v>
      </c>
      <c r="F29" s="40">
        <v>0.2258</v>
      </c>
      <c r="H29" s="39">
        <v>270</v>
      </c>
      <c r="I29" s="42">
        <v>0.22509999999999999</v>
      </c>
    </row>
    <row r="30" spans="2:9" ht="15" customHeight="1" x14ac:dyDescent="0.25">
      <c r="B30" s="39">
        <v>235</v>
      </c>
      <c r="C30" s="40">
        <f>SUM(C29+C31)/2</f>
        <v>0.2213</v>
      </c>
      <c r="E30" s="39">
        <v>265</v>
      </c>
      <c r="F30" s="40">
        <f>SUM(F29+F31)/2</f>
        <v>0.23080000000000001</v>
      </c>
      <c r="H30" s="39">
        <v>275</v>
      </c>
      <c r="I30" s="40">
        <f>SUM(I29+I31)/2</f>
        <v>0.2301</v>
      </c>
    </row>
    <row r="31" spans="2:9" ht="15" customHeight="1" x14ac:dyDescent="0.25">
      <c r="B31" s="39">
        <v>240</v>
      </c>
      <c r="C31" s="40">
        <v>0.2263</v>
      </c>
      <c r="E31" s="39">
        <v>270</v>
      </c>
      <c r="F31" s="42">
        <v>0.23580000000000001</v>
      </c>
      <c r="H31" s="39">
        <v>280</v>
      </c>
      <c r="I31" s="40">
        <v>0.2351</v>
      </c>
    </row>
    <row r="32" spans="2:9" ht="15" customHeight="1" x14ac:dyDescent="0.25">
      <c r="B32" s="39">
        <v>245</v>
      </c>
      <c r="C32" s="40">
        <f>SUM(C31+C33)/2</f>
        <v>0.23130000000000001</v>
      </c>
      <c r="E32" s="39">
        <v>275</v>
      </c>
      <c r="F32" s="40">
        <f>SUM(F31+F33)/2</f>
        <v>0.24080000000000001</v>
      </c>
      <c r="H32" s="39">
        <v>285</v>
      </c>
      <c r="I32" s="40">
        <f>SUM(I31+I33)/2</f>
        <v>0.24010000000000001</v>
      </c>
    </row>
    <row r="33" spans="2:9" ht="15" customHeight="1" x14ac:dyDescent="0.25">
      <c r="B33" s="39">
        <v>250</v>
      </c>
      <c r="C33" s="42">
        <v>0.23630000000000001</v>
      </c>
      <c r="E33" s="39">
        <v>280</v>
      </c>
      <c r="F33" s="40">
        <v>0.24579999999999999</v>
      </c>
      <c r="H33" s="39">
        <v>290</v>
      </c>
      <c r="I33" s="42">
        <v>0.24510000000000001</v>
      </c>
    </row>
    <row r="34" spans="2:9" ht="15" customHeight="1" x14ac:dyDescent="0.25">
      <c r="B34" s="39">
        <v>255</v>
      </c>
      <c r="C34" s="40">
        <f>SUM(C33+C35)/2</f>
        <v>0.24130000000000001</v>
      </c>
      <c r="E34" s="39">
        <v>285</v>
      </c>
      <c r="F34" s="40">
        <f>SUM(F33+F35)/2</f>
        <v>0.25080000000000002</v>
      </c>
      <c r="H34" s="39">
        <v>295</v>
      </c>
      <c r="I34" s="40">
        <f>SUM(I33+I35)/2</f>
        <v>0.25009999999999999</v>
      </c>
    </row>
    <row r="35" spans="2:9" ht="15" customHeight="1" x14ac:dyDescent="0.25">
      <c r="B35" s="39">
        <v>260</v>
      </c>
      <c r="C35" s="40">
        <v>0.24629999999999999</v>
      </c>
      <c r="E35" s="39">
        <v>290</v>
      </c>
      <c r="F35" s="42">
        <v>0.25580000000000003</v>
      </c>
      <c r="H35" s="43">
        <v>300</v>
      </c>
      <c r="I35" s="44">
        <v>0.25509999999999999</v>
      </c>
    </row>
    <row r="36" spans="2:9" ht="15" customHeight="1" x14ac:dyDescent="0.25">
      <c r="B36" s="39">
        <v>265</v>
      </c>
      <c r="C36" s="40">
        <f>SUM(C35+C37)/2</f>
        <v>0.25129999999999997</v>
      </c>
      <c r="E36" s="39">
        <v>295</v>
      </c>
      <c r="F36" s="40">
        <f>SUM(F35+F37)/2</f>
        <v>0.26080000000000003</v>
      </c>
      <c r="H36" s="6"/>
      <c r="I36" s="6"/>
    </row>
    <row r="37" spans="2:9" ht="15" customHeight="1" x14ac:dyDescent="0.25">
      <c r="B37" s="39">
        <v>270</v>
      </c>
      <c r="C37" s="42">
        <v>0.25629999999999997</v>
      </c>
      <c r="E37" s="43">
        <v>300</v>
      </c>
      <c r="F37" s="44">
        <v>0.26579999999999998</v>
      </c>
      <c r="H37" s="6"/>
      <c r="I37" s="6"/>
    </row>
    <row r="38" spans="2:9" ht="15" customHeight="1" x14ac:dyDescent="0.25">
      <c r="B38" s="39">
        <v>275</v>
      </c>
      <c r="C38" s="40">
        <f>SUM(C37+C39)/2</f>
        <v>0.26129999999999998</v>
      </c>
      <c r="E38" s="6"/>
      <c r="F38" s="6"/>
      <c r="H38" s="6"/>
      <c r="I38" s="6"/>
    </row>
    <row r="39" spans="2:9" ht="15" customHeight="1" x14ac:dyDescent="0.25">
      <c r="B39" s="39">
        <v>280</v>
      </c>
      <c r="C39" s="40">
        <v>0.26629999999999998</v>
      </c>
      <c r="E39" s="6"/>
      <c r="F39" s="6"/>
      <c r="H39" s="6"/>
      <c r="I39" s="6"/>
    </row>
    <row r="40" spans="2:9" ht="15" customHeight="1" x14ac:dyDescent="0.25">
      <c r="B40" s="39">
        <v>285</v>
      </c>
      <c r="C40" s="40">
        <f>SUM(C39+C41)/2</f>
        <v>0.27129999999999999</v>
      </c>
      <c r="E40" s="6"/>
      <c r="F40" s="6"/>
      <c r="H40" s="6"/>
      <c r="I40" s="6"/>
    </row>
    <row r="41" spans="2:9" ht="15" customHeight="1" x14ac:dyDescent="0.25">
      <c r="B41" s="39">
        <v>290</v>
      </c>
      <c r="C41" s="42">
        <v>0.27629999999999999</v>
      </c>
      <c r="E41" s="6"/>
      <c r="F41" s="6"/>
    </row>
    <row r="42" spans="2:9" ht="15" customHeight="1" x14ac:dyDescent="0.25">
      <c r="B42" s="39">
        <v>295</v>
      </c>
      <c r="C42" s="40">
        <f>SUM(C41+C43)/2</f>
        <v>0.28129999999999999</v>
      </c>
    </row>
    <row r="43" spans="2:9" ht="15" customHeight="1" x14ac:dyDescent="0.25">
      <c r="B43" s="43">
        <v>300</v>
      </c>
      <c r="C43" s="44">
        <v>0.2863</v>
      </c>
    </row>
    <row r="44" spans="2:9" x14ac:dyDescent="0.25"/>
  </sheetData>
  <sheetProtection selectLockedCells="1" selectUnlockedCells="1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Concrete Volumes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Perkins</dc:creator>
  <cp:lastModifiedBy>Simon Perkins</cp:lastModifiedBy>
  <cp:lastPrinted>2020-02-19T15:27:11Z</cp:lastPrinted>
  <dcterms:created xsi:type="dcterms:W3CDTF">2019-12-24T09:28:06Z</dcterms:created>
  <dcterms:modified xsi:type="dcterms:W3CDTF">2020-07-23T08:30:30Z</dcterms:modified>
</cp:coreProperties>
</file>